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<sst xmlns="http://schemas.openxmlformats.org/spreadsheetml/2006/main" count="256" uniqueCount="104">
  <si>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</si>
  <si>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</si>
  <si>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</si>
  <si>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</si>
  <si>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</si>
  <si>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</si>
  <si>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</si>
  <si>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</si>
  <si>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</si>
  <si>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</si>
  <si>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</si>
  <si>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</si>
  <si>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</si>
  <si>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</si>
  <si>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</si>
  <si>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</si>
  <si>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</si>
  <si>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</si>
  <si>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</si>
  <si>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</si>
  <si>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</si>
  <si>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</si>
  <si>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</si>
  <si>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</si>
  <si>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</si>
  <si>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</si>
  <si>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</si>
  <si>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</si>
  <si>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</si>
  <si>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</si>
  <si>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</si>
  <si>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</si>
  <si>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</si>
  <si>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</si>
  <si>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</si>
  <si>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</si>
  <si>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</si>
  <si>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</si>
  <si>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</si>
  <si>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</si>
  <si>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</si>
  <si>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</si>
  <si>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</si>
  <si>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</si>
  <si>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</si>
  <si>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</si>
  <si>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</si>
  <si>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</si>
  <si>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</si>
  <si>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</si>
  <si>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</si>
  <si>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</si>
  <si>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</si>
  <si>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</si>
  <si>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</si>
  <si>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</si>
  <si>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</si>
  <si>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</si>
  <si>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</si>
  <si>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</si>
  <si>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</si>
  <si>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</si>
  <si>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</si>
  <si>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</si>
  <si>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</si>
  <si>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</si>
  <si>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</si>
  <si>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</si>
  <si>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</si>
  <si>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</si>
  <si>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</si>
  <si>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</si>
  <si>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</si>
  <si>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</si>
  <si>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</si>
  <si>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</si>
  <si>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</si>
  <si>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</si>
  <si>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</si>
  <si>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</si>
  <si>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</si>
  <si>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</si>
  <si>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</si>
  <si>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</si>
  <si>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</si>
  <si>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</si>
  <si>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</si>
  <si>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</si>
  <si>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</si>
  <si>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</si>
  <si>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</si>
  <si>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</si>
  <si>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</si>
  <si>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</si>
  <si>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01.06.2018р. :</t>
  </si>
  <si>
    <t>факт  на 01.06.18</t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</si>
  <si>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</si>
  <si>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</si>
  <si>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</si>
  <si>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план на січень-червень 2018р.</t>
  </si>
  <si>
    <t>станом на 23.06.2018</t>
  </si>
  <si>
    <r>
      <t xml:space="preserve">станом на 23.06.2018р.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</si>
  <si>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23.06.2018р.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</si>
  <si>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23.06.2018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</si>
</sst>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25"/>
      <color indexed="8"/>
      <name val="Times New Roman"/>
      <family val="1"/>
    </font>
    <font>
      <sz val="2.1"/>
      <color indexed="8"/>
      <name val="Times New Roman"/>
      <family val="1"/>
    </font>
    <font>
      <sz val="3.9"/>
      <color indexed="8"/>
      <name val="Times New Roman"/>
      <family val="1"/>
    </font>
    <font>
      <sz val="6.9"/>
      <color indexed="8"/>
      <name val="Times New Roman"/>
      <family val="1"/>
    </font>
    <font>
      <sz val="4.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91" fillId="0" borderId="0" xfId="0" applyNumberFormat="1" applyFont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2" fillId="0" borderId="46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7179531"/>
        <c:axId val="43289188"/>
      </c:lineChart>
      <c:catAx>
        <c:axId val="271795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89188"/>
        <c:crosses val="autoZero"/>
        <c:auto val="0"/>
        <c:lblOffset val="100"/>
        <c:tickLblSkip val="1"/>
        <c:noMultiLvlLbl val="0"/>
      </c:catAx>
      <c:valAx>
        <c:axId val="4328918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17953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4058373"/>
        <c:axId val="16763310"/>
      </c:lineChart>
      <c:catAx>
        <c:axId val="540583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63310"/>
        <c:crosses val="autoZero"/>
        <c:auto val="0"/>
        <c:lblOffset val="100"/>
        <c:tickLblSkip val="1"/>
        <c:noMultiLvlLbl val="0"/>
      </c:catAx>
      <c:valAx>
        <c:axId val="1676331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05837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16652063"/>
        <c:axId val="15650840"/>
      </c:lineChart>
      <c:catAx>
        <c:axId val="166520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50840"/>
        <c:crosses val="autoZero"/>
        <c:auto val="0"/>
        <c:lblOffset val="100"/>
        <c:tickLblSkip val="1"/>
        <c:noMultiLvlLbl val="0"/>
      </c:catAx>
      <c:valAx>
        <c:axId val="1565084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65206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639833"/>
        <c:axId val="59758498"/>
      </c:lineChart>
      <c:catAx>
        <c:axId val="66398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58498"/>
        <c:crosses val="autoZero"/>
        <c:auto val="0"/>
        <c:lblOffset val="100"/>
        <c:tickLblSkip val="1"/>
        <c:noMultiLvlLbl val="0"/>
      </c:catAx>
      <c:valAx>
        <c:axId val="5975849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3983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955571"/>
        <c:axId val="8600140"/>
      </c:lineChart>
      <c:catAx>
        <c:axId val="9555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00140"/>
        <c:crosses val="autoZero"/>
        <c:auto val="0"/>
        <c:lblOffset val="100"/>
        <c:tickLblSkip val="1"/>
        <c:noMultiLvlLbl val="0"/>
      </c:catAx>
      <c:valAx>
        <c:axId val="860014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5557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0292397"/>
        <c:axId val="25522710"/>
      </c:lineChart>
      <c:catAx>
        <c:axId val="102923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22710"/>
        <c:crosses val="autoZero"/>
        <c:auto val="0"/>
        <c:lblOffset val="100"/>
        <c:tickLblSkip val="1"/>
        <c:noMultiLvlLbl val="0"/>
      </c:catAx>
      <c:valAx>
        <c:axId val="2552271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29239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23.06.2018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8377799"/>
        <c:axId val="54073600"/>
      </c:bar3DChart>
      <c:catAx>
        <c:axId val="2837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073600"/>
        <c:crosses val="autoZero"/>
        <c:auto val="1"/>
        <c:lblOffset val="100"/>
        <c:tickLblSkip val="1"/>
        <c:noMultiLvlLbl val="0"/>
      </c:catAx>
      <c:valAx>
        <c:axId val="54073600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77799"/>
        <c:crossesAt val="1"/>
        <c:crossBetween val="between"/>
        <c:dispUnits/>
        <c:majorUnit val="30000"/>
        <c:minorUnit val="3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6900353"/>
        <c:axId val="17885450"/>
      </c:bar3DChart>
      <c:catAx>
        <c:axId val="16900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885450"/>
        <c:crosses val="autoZero"/>
        <c:auto val="1"/>
        <c:lblOffset val="100"/>
        <c:tickLblSkip val="1"/>
        <c:noMultiLvlLbl val="0"/>
      </c:catAx>
      <c:valAx>
        <c:axId val="17885450"/>
        <c:scaling>
          <c:orientation val="minMax"/>
          <c:max val="1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00353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червень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23.06.2018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128 556,4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761 068,8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- 40 869,0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на січень-червень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789 131,5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-28 062,8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7"/>
      <sheetName val="динамика"/>
      <sheetName val="Лист3"/>
      <sheetName val="22012500"/>
      <sheetName val="180000"/>
      <sheetName val="210811-3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65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66</v>
      </c>
      <c r="S1" s="145"/>
      <c r="T1" s="145"/>
      <c r="U1" s="145"/>
      <c r="V1" s="145"/>
      <c r="W1" s="146"/>
    </row>
    <row r="2" spans="1:23" ht="15" thickBot="1">
      <c r="A2" s="147" t="s">
        <v>70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71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55">
        <v>0</v>
      </c>
      <c r="V4" s="156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18">
        <v>1</v>
      </c>
      <c r="V5" s="119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9">
        <v>0</v>
      </c>
      <c r="V7" s="140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18">
        <v>0</v>
      </c>
      <c r="V8" s="119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18">
        <v>0</v>
      </c>
      <c r="V10" s="119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18">
        <v>0</v>
      </c>
      <c r="V12" s="119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18">
        <v>0</v>
      </c>
      <c r="V14" s="119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18">
        <v>0</v>
      </c>
      <c r="V16" s="119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18">
        <v>0</v>
      </c>
      <c r="V19" s="119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18">
        <v>0</v>
      </c>
      <c r="V21" s="119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18">
        <v>0</v>
      </c>
      <c r="V22" s="119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3">
        <v>0</v>
      </c>
      <c r="V23" s="134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5">
        <f>SUM(U4:U23)</f>
        <v>1</v>
      </c>
      <c r="V24" s="136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43132</v>
      </c>
      <c r="S29" s="138">
        <f>14560.55/1000</f>
        <v>14.56055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43132</v>
      </c>
      <c r="S39" s="127">
        <f>4362046.31/1000</f>
        <v>4362.04631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73</v>
      </c>
      <c r="S1" s="145"/>
      <c r="T1" s="145"/>
      <c r="U1" s="145"/>
      <c r="V1" s="145"/>
      <c r="W1" s="146"/>
    </row>
    <row r="2" spans="1:23" ht="15" thickBot="1">
      <c r="A2" s="147" t="s">
        <v>77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78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55">
        <v>0</v>
      </c>
      <c r="V4" s="156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18">
        <v>0</v>
      </c>
      <c r="V5" s="119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9">
        <v>0</v>
      </c>
      <c r="V7" s="140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18">
        <v>0</v>
      </c>
      <c r="V8" s="119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18">
        <v>0</v>
      </c>
      <c r="V9" s="119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18">
        <v>1</v>
      </c>
      <c r="V10" s="119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18">
        <v>0</v>
      </c>
      <c r="V12" s="119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18">
        <v>0</v>
      </c>
      <c r="V15" s="119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18">
        <v>0</v>
      </c>
      <c r="V18" s="119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18">
        <v>0</v>
      </c>
      <c r="V19" s="119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18">
        <v>0</v>
      </c>
      <c r="V21" s="119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18">
        <v>0</v>
      </c>
      <c r="V22" s="119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3">
        <v>0</v>
      </c>
      <c r="V23" s="134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35">
        <f>SUM(U4:U23)</f>
        <v>1</v>
      </c>
      <c r="V24" s="136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43160</v>
      </c>
      <c r="S29" s="138">
        <v>144.8304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43160</v>
      </c>
      <c r="S39" s="127">
        <v>4586.3857499999995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81</v>
      </c>
      <c r="S1" s="145"/>
      <c r="T1" s="145"/>
      <c r="U1" s="145"/>
      <c r="V1" s="145"/>
      <c r="W1" s="146"/>
    </row>
    <row r="2" spans="1:23" ht="15" thickBot="1">
      <c r="A2" s="147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83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55">
        <v>0</v>
      </c>
      <c r="V4" s="156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18">
        <v>0</v>
      </c>
      <c r="V5" s="119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9">
        <v>0</v>
      </c>
      <c r="V7" s="140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18">
        <v>1</v>
      </c>
      <c r="V8" s="119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18">
        <v>0</v>
      </c>
      <c r="V12" s="119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18">
        <v>0</v>
      </c>
      <c r="V13" s="119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18">
        <v>0</v>
      </c>
      <c r="V14" s="119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18">
        <v>0</v>
      </c>
      <c r="V17" s="119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18">
        <v>0</v>
      </c>
      <c r="V18" s="119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18">
        <v>0</v>
      </c>
      <c r="V19" s="119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18">
        <v>0</v>
      </c>
      <c r="V20" s="119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18">
        <v>0</v>
      </c>
      <c r="V21" s="119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18">
        <v>0</v>
      </c>
      <c r="V22" s="119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18">
        <v>0</v>
      </c>
      <c r="V23" s="119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3"/>
      <c r="V24" s="134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35">
        <f>SUM(U4:U24)</f>
        <v>1</v>
      </c>
      <c r="V25" s="136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 t="s">
        <v>33</v>
      </c>
      <c r="S28" s="123"/>
      <c r="T28" s="123"/>
      <c r="U28" s="12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 t="s">
        <v>29</v>
      </c>
      <c r="S29" s="137"/>
      <c r="T29" s="137"/>
      <c r="U29" s="137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>
        <v>43191</v>
      </c>
      <c r="S30" s="138">
        <v>36.88</v>
      </c>
      <c r="T30" s="138"/>
      <c r="U30" s="138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6"/>
      <c r="S31" s="138"/>
      <c r="T31" s="138"/>
      <c r="U31" s="138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0" t="s">
        <v>45</v>
      </c>
      <c r="T33" s="12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40</v>
      </c>
      <c r="T34" s="12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30</v>
      </c>
      <c r="S38" s="123"/>
      <c r="T38" s="123"/>
      <c r="U38" s="12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>
        <v>43191</v>
      </c>
      <c r="S40" s="127">
        <v>6267.390409999999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6"/>
      <c r="S41" s="130"/>
      <c r="T41" s="131"/>
      <c r="U41" s="13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85</v>
      </c>
      <c r="S1" s="145"/>
      <c r="T1" s="145"/>
      <c r="U1" s="145"/>
      <c r="V1" s="145"/>
      <c r="W1" s="146"/>
    </row>
    <row r="2" spans="1:23" ht="15" thickBot="1">
      <c r="A2" s="147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88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55">
        <v>0</v>
      </c>
      <c r="V4" s="156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18">
        <v>0</v>
      </c>
      <c r="V5" s="119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9">
        <v>0</v>
      </c>
      <c r="V6" s="140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9">
        <v>0</v>
      </c>
      <c r="V7" s="140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18">
        <v>0</v>
      </c>
      <c r="V8" s="119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18">
        <v>0</v>
      </c>
      <c r="V9" s="119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18">
        <v>0</v>
      </c>
      <c r="V10" s="119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18">
        <v>0</v>
      </c>
      <c r="V13" s="119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18">
        <v>1</v>
      </c>
      <c r="V17" s="119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18">
        <v>0</v>
      </c>
      <c r="V18" s="119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18">
        <v>0</v>
      </c>
      <c r="V19" s="119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18">
        <v>0</v>
      </c>
      <c r="V21" s="119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33">
        <v>0</v>
      </c>
      <c r="V22" s="134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35">
        <f>SUM(U4:U22)</f>
        <v>1</v>
      </c>
      <c r="V23" s="136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3" t="s">
        <v>33</v>
      </c>
      <c r="S26" s="123"/>
      <c r="T26" s="123"/>
      <c r="U26" s="123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7" t="s">
        <v>29</v>
      </c>
      <c r="S27" s="137"/>
      <c r="T27" s="137"/>
      <c r="U27" s="137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5">
        <v>43221</v>
      </c>
      <c r="S28" s="138">
        <f>164449.89/1000</f>
        <v>164.44989</v>
      </c>
      <c r="T28" s="138"/>
      <c r="U28" s="138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6"/>
      <c r="S29" s="138"/>
      <c r="T29" s="138"/>
      <c r="U29" s="138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0" t="s">
        <v>45</v>
      </c>
      <c r="T31" s="121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2" t="s">
        <v>40</v>
      </c>
      <c r="T32" s="122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3" t="s">
        <v>30</v>
      </c>
      <c r="S36" s="123"/>
      <c r="T36" s="123"/>
      <c r="U36" s="123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4" t="s">
        <v>31</v>
      </c>
      <c r="S37" s="124"/>
      <c r="T37" s="124"/>
      <c r="U37" s="124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>
        <v>43221</v>
      </c>
      <c r="S38" s="127">
        <f>6073942.31/1000</f>
        <v>6073.942309999999</v>
      </c>
      <c r="T38" s="128"/>
      <c r="U38" s="129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6"/>
      <c r="S39" s="130"/>
      <c r="T39" s="131"/>
      <c r="U39" s="132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90</v>
      </c>
      <c r="S1" s="145"/>
      <c r="T1" s="145"/>
      <c r="U1" s="145"/>
      <c r="V1" s="145"/>
      <c r="W1" s="146"/>
    </row>
    <row r="2" spans="1:23" ht="15" thickBot="1">
      <c r="A2" s="147" t="s">
        <v>92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93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55">
        <v>0</v>
      </c>
      <c r="V4" s="156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18">
        <v>0</v>
      </c>
      <c r="V5" s="119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39">
        <v>0</v>
      </c>
      <c r="V6" s="140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39">
        <v>1</v>
      </c>
      <c r="V7" s="140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7">
        <v>0</v>
      </c>
      <c r="V8" s="158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59">
        <v>0</v>
      </c>
      <c r="V9" s="159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18">
        <v>0</v>
      </c>
      <c r="V13" s="119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18">
        <v>0</v>
      </c>
      <c r="V14" s="119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18">
        <v>0</v>
      </c>
      <c r="V17" s="119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18">
        <v>0</v>
      </c>
      <c r="V18" s="119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18">
        <v>0</v>
      </c>
      <c r="V19" s="119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18">
        <v>0</v>
      </c>
      <c r="V20" s="119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18">
        <v>0</v>
      </c>
      <c r="V21" s="119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18">
        <v>0</v>
      </c>
      <c r="V22" s="119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18">
        <v>0</v>
      </c>
      <c r="V23" s="119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33">
        <v>0</v>
      </c>
      <c r="V24" s="134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35">
        <f>SUM(U4:U24)</f>
        <v>1</v>
      </c>
      <c r="V25" s="136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 t="s">
        <v>33</v>
      </c>
      <c r="S28" s="123"/>
      <c r="T28" s="123"/>
      <c r="U28" s="12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 t="s">
        <v>29</v>
      </c>
      <c r="S29" s="137"/>
      <c r="T29" s="137"/>
      <c r="U29" s="137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5">
        <v>43252</v>
      </c>
      <c r="S30" s="138">
        <f>143460/1000</f>
        <v>143.46</v>
      </c>
      <c r="T30" s="138"/>
      <c r="U30" s="138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6"/>
      <c r="S31" s="138"/>
      <c r="T31" s="138"/>
      <c r="U31" s="138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0" t="s">
        <v>45</v>
      </c>
      <c r="T33" s="121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40</v>
      </c>
      <c r="T34" s="122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 t="s">
        <v>30</v>
      </c>
      <c r="S38" s="123"/>
      <c r="T38" s="123"/>
      <c r="U38" s="12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 t="s">
        <v>31</v>
      </c>
      <c r="S39" s="124"/>
      <c r="T39" s="124"/>
      <c r="U39" s="124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>
        <v>43252</v>
      </c>
      <c r="S40" s="127">
        <v>2090.605379999998</v>
      </c>
      <c r="T40" s="128"/>
      <c r="U40" s="129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6"/>
      <c r="S41" s="130"/>
      <c r="T41" s="131"/>
      <c r="U41" s="132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13" sqref="R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98</v>
      </c>
      <c r="S1" s="145"/>
      <c r="T1" s="145"/>
      <c r="U1" s="145"/>
      <c r="V1" s="145"/>
      <c r="W1" s="146"/>
    </row>
    <row r="2" spans="1:23" ht="15" thickBot="1">
      <c r="A2" s="147" t="s">
        <v>100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101</v>
      </c>
      <c r="S2" s="151"/>
      <c r="T2" s="151"/>
      <c r="U2" s="151"/>
      <c r="V2" s="151"/>
      <c r="W2" s="15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3" t="s">
        <v>47</v>
      </c>
      <c r="V3" s="154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5480.459374999999</v>
      </c>
      <c r="R4" s="94">
        <v>0</v>
      </c>
      <c r="S4" s="95">
        <v>0</v>
      </c>
      <c r="T4" s="96">
        <v>3</v>
      </c>
      <c r="U4" s="155">
        <v>0</v>
      </c>
      <c r="V4" s="156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5480.5</v>
      </c>
      <c r="R5" s="69">
        <v>0</v>
      </c>
      <c r="S5" s="65">
        <v>0</v>
      </c>
      <c r="T5" s="70">
        <v>0</v>
      </c>
      <c r="U5" s="118">
        <v>0</v>
      </c>
      <c r="V5" s="119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5480.5</v>
      </c>
      <c r="R6" s="69">
        <v>0</v>
      </c>
      <c r="S6" s="65">
        <v>0</v>
      </c>
      <c r="T6" s="70">
        <v>0</v>
      </c>
      <c r="U6" s="118">
        <v>0</v>
      </c>
      <c r="V6" s="119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5480.5</v>
      </c>
      <c r="R7" s="71">
        <v>0</v>
      </c>
      <c r="S7" s="72">
        <v>0</v>
      </c>
      <c r="T7" s="73">
        <v>0</v>
      </c>
      <c r="U7" s="139">
        <v>1</v>
      </c>
      <c r="V7" s="140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5480.5</v>
      </c>
      <c r="R8" s="112">
        <v>0</v>
      </c>
      <c r="S8" s="113">
        <v>0</v>
      </c>
      <c r="T8" s="104">
        <v>0</v>
      </c>
      <c r="U8" s="157">
        <v>0</v>
      </c>
      <c r="V8" s="158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5480.5</v>
      </c>
      <c r="R9" s="115">
        <v>0</v>
      </c>
      <c r="S9" s="72">
        <v>0</v>
      </c>
      <c r="T9" s="65">
        <v>153.5</v>
      </c>
      <c r="U9" s="159">
        <v>0</v>
      </c>
      <c r="V9" s="159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5480.5</v>
      </c>
      <c r="R10" s="71">
        <v>0</v>
      </c>
      <c r="S10" s="72">
        <v>0</v>
      </c>
      <c r="T10" s="70">
        <v>0</v>
      </c>
      <c r="U10" s="118">
        <v>0</v>
      </c>
      <c r="V10" s="119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5480.5</v>
      </c>
      <c r="R11" s="69">
        <v>0</v>
      </c>
      <c r="S11" s="65">
        <v>0</v>
      </c>
      <c r="T11" s="70">
        <v>0</v>
      </c>
      <c r="U11" s="118">
        <v>0</v>
      </c>
      <c r="V11" s="119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5480.5</v>
      </c>
      <c r="R12" s="69">
        <v>0</v>
      </c>
      <c r="S12" s="65">
        <v>0</v>
      </c>
      <c r="T12" s="70">
        <v>0</v>
      </c>
      <c r="U12" s="118">
        <v>0</v>
      </c>
      <c r="V12" s="119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5480.5</v>
      </c>
      <c r="R13" s="69">
        <v>0</v>
      </c>
      <c r="S13" s="65">
        <v>0</v>
      </c>
      <c r="T13" s="70">
        <v>0.2</v>
      </c>
      <c r="U13" s="118">
        <v>0</v>
      </c>
      <c r="V13" s="119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5480.5</v>
      </c>
      <c r="R14" s="69">
        <v>0</v>
      </c>
      <c r="S14" s="65">
        <v>0</v>
      </c>
      <c r="T14" s="74">
        <v>0</v>
      </c>
      <c r="U14" s="118">
        <v>0</v>
      </c>
      <c r="V14" s="119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5480.5</v>
      </c>
      <c r="R15" s="69">
        <v>0</v>
      </c>
      <c r="S15" s="65">
        <v>0</v>
      </c>
      <c r="T15" s="74">
        <v>0</v>
      </c>
      <c r="U15" s="118">
        <v>0</v>
      </c>
      <c r="V15" s="119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5480.5</v>
      </c>
      <c r="R16" s="69">
        <v>0</v>
      </c>
      <c r="S16" s="65">
        <v>0</v>
      </c>
      <c r="T16" s="74">
        <v>0</v>
      </c>
      <c r="U16" s="118">
        <v>0</v>
      </c>
      <c r="V16" s="119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5480.5</v>
      </c>
      <c r="R17" s="69">
        <v>0</v>
      </c>
      <c r="S17" s="65">
        <v>0</v>
      </c>
      <c r="T17" s="74">
        <v>964.3</v>
      </c>
      <c r="U17" s="118">
        <v>0</v>
      </c>
      <c r="V17" s="119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5480.5</v>
      </c>
      <c r="R18" s="69">
        <v>0</v>
      </c>
      <c r="S18" s="65">
        <v>0</v>
      </c>
      <c r="T18" s="70">
        <v>37.5</v>
      </c>
      <c r="U18" s="118">
        <v>0</v>
      </c>
      <c r="V18" s="119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5480.5</v>
      </c>
      <c r="R19" s="69">
        <v>53</v>
      </c>
      <c r="S19" s="65">
        <v>0</v>
      </c>
      <c r="T19" s="70">
        <v>0</v>
      </c>
      <c r="U19" s="118">
        <v>0</v>
      </c>
      <c r="V19" s="119"/>
      <c r="W19" s="68">
        <f t="shared" si="3"/>
        <v>53</v>
      </c>
    </row>
    <row r="20" spans="1:23" ht="12.75">
      <c r="A20" s="10">
        <v>43274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6200</v>
      </c>
      <c r="P20" s="3">
        <f t="shared" si="2"/>
        <v>0</v>
      </c>
      <c r="Q20" s="2">
        <v>5480.5</v>
      </c>
      <c r="R20" s="69"/>
      <c r="S20" s="65"/>
      <c r="T20" s="70"/>
      <c r="U20" s="118"/>
      <c r="V20" s="119"/>
      <c r="W20" s="68">
        <f t="shared" si="3"/>
        <v>0</v>
      </c>
    </row>
    <row r="21" spans="1:23" ht="12.75">
      <c r="A21" s="10">
        <v>43276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6200</v>
      </c>
      <c r="P21" s="3">
        <f t="shared" si="2"/>
        <v>0</v>
      </c>
      <c r="Q21" s="2">
        <v>5480.5</v>
      </c>
      <c r="R21" s="102"/>
      <c r="S21" s="103"/>
      <c r="T21" s="104"/>
      <c r="U21" s="118"/>
      <c r="V21" s="119"/>
      <c r="W21" s="68">
        <f t="shared" si="3"/>
        <v>0</v>
      </c>
    </row>
    <row r="22" spans="1:23" ht="12.75">
      <c r="A22" s="10">
        <v>43277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7500</v>
      </c>
      <c r="P22" s="3">
        <f t="shared" si="2"/>
        <v>0</v>
      </c>
      <c r="Q22" s="2">
        <v>5480.5</v>
      </c>
      <c r="R22" s="102"/>
      <c r="S22" s="103"/>
      <c r="T22" s="104"/>
      <c r="U22" s="118"/>
      <c r="V22" s="119"/>
      <c r="W22" s="68">
        <f t="shared" si="3"/>
        <v>0</v>
      </c>
    </row>
    <row r="23" spans="1:23" ht="13.5" thickBot="1">
      <c r="A23" s="10">
        <v>43278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18000</v>
      </c>
      <c r="P23" s="3">
        <f t="shared" si="2"/>
        <v>0</v>
      </c>
      <c r="Q23" s="2">
        <v>5480.5</v>
      </c>
      <c r="R23" s="98"/>
      <c r="S23" s="99"/>
      <c r="T23" s="100"/>
      <c r="U23" s="133"/>
      <c r="V23" s="134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63101.899999999994</v>
      </c>
      <c r="C24" s="85">
        <f t="shared" si="4"/>
        <v>4825.799999999999</v>
      </c>
      <c r="D24" s="107">
        <f t="shared" si="4"/>
        <v>1128.5</v>
      </c>
      <c r="E24" s="107">
        <f t="shared" si="4"/>
        <v>3697.2999999999997</v>
      </c>
      <c r="F24" s="85">
        <f t="shared" si="4"/>
        <v>1190.9499999999998</v>
      </c>
      <c r="G24" s="85">
        <f t="shared" si="4"/>
        <v>6103.1</v>
      </c>
      <c r="H24" s="85">
        <f t="shared" si="4"/>
        <v>8007.300000000001</v>
      </c>
      <c r="I24" s="85">
        <f t="shared" si="4"/>
        <v>1640.1999999999998</v>
      </c>
      <c r="J24" s="85">
        <f t="shared" si="4"/>
        <v>392.7000000000001</v>
      </c>
      <c r="K24" s="85">
        <f t="shared" si="4"/>
        <v>612</v>
      </c>
      <c r="L24" s="85">
        <f t="shared" si="4"/>
        <v>1432.2</v>
      </c>
      <c r="M24" s="84">
        <f t="shared" si="4"/>
        <v>381.20000000000283</v>
      </c>
      <c r="N24" s="84">
        <f t="shared" si="4"/>
        <v>87687.34999999999</v>
      </c>
      <c r="O24" s="84">
        <f t="shared" si="4"/>
        <v>141100</v>
      </c>
      <c r="P24" s="86">
        <f>N24/O24</f>
        <v>0.6214553508150248</v>
      </c>
      <c r="Q24" s="2"/>
      <c r="R24" s="75">
        <f>SUM(R4:R23)</f>
        <v>53</v>
      </c>
      <c r="S24" s="75">
        <f>SUM(S4:S23)</f>
        <v>0</v>
      </c>
      <c r="T24" s="75">
        <f>SUM(T4:T23)</f>
        <v>1158.5</v>
      </c>
      <c r="U24" s="135">
        <f>SUM(U4:U23)</f>
        <v>1</v>
      </c>
      <c r="V24" s="136"/>
      <c r="W24" s="111">
        <f>R24+S24+U24+T24+V24</f>
        <v>1212.5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3" t="s">
        <v>33</v>
      </c>
      <c r="S27" s="123"/>
      <c r="T27" s="123"/>
      <c r="U27" s="12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 t="s">
        <v>29</v>
      </c>
      <c r="S28" s="137"/>
      <c r="T28" s="137"/>
      <c r="U28" s="13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>
        <v>43274</v>
      </c>
      <c r="S29" s="138">
        <v>157.76407999999998</v>
      </c>
      <c r="T29" s="138"/>
      <c r="U29" s="13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6"/>
      <c r="S30" s="138"/>
      <c r="T30" s="138"/>
      <c r="U30" s="13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0" t="s">
        <v>45</v>
      </c>
      <c r="T32" s="12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40</v>
      </c>
      <c r="T33" s="12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3" t="s">
        <v>30</v>
      </c>
      <c r="S37" s="123"/>
      <c r="T37" s="123"/>
      <c r="U37" s="12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4" t="s">
        <v>31</v>
      </c>
      <c r="S38" s="124"/>
      <c r="T38" s="124"/>
      <c r="U38" s="12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>
        <v>43274</v>
      </c>
      <c r="S39" s="127">
        <v>1297.1779099999983</v>
      </c>
      <c r="T39" s="128"/>
      <c r="U39" s="12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/>
      <c r="S40" s="130"/>
      <c r="T40" s="131"/>
      <c r="U40" s="13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29" sqref="B29:I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7" t="s">
        <v>102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8"/>
      <c r="M26" s="168"/>
      <c r="N26" s="168"/>
    </row>
    <row r="27" spans="1:16" ht="54" customHeight="1">
      <c r="A27" s="160" t="s">
        <v>32</v>
      </c>
      <c r="B27" s="169" t="s">
        <v>43</v>
      </c>
      <c r="C27" s="169"/>
      <c r="D27" s="162" t="s">
        <v>49</v>
      </c>
      <c r="E27" s="163"/>
      <c r="F27" s="164" t="s">
        <v>44</v>
      </c>
      <c r="G27" s="165"/>
      <c r="H27" s="166" t="s">
        <v>52</v>
      </c>
      <c r="I27" s="162"/>
      <c r="J27" s="177"/>
      <c r="K27" s="178"/>
      <c r="L27" s="174" t="s">
        <v>36</v>
      </c>
      <c r="M27" s="175"/>
      <c r="N27" s="176"/>
      <c r="O27" s="170" t="s">
        <v>103</v>
      </c>
      <c r="P27" s="171"/>
    </row>
    <row r="28" spans="1:16" ht="30.75" customHeight="1">
      <c r="A28" s="161"/>
      <c r="B28" s="44" t="s">
        <v>99</v>
      </c>
      <c r="C28" s="22" t="s">
        <v>23</v>
      </c>
      <c r="D28" s="44" t="str">
        <f>B28</f>
        <v>план на січень-червень 2018р.</v>
      </c>
      <c r="E28" s="22" t="str">
        <f>C28</f>
        <v>факт</v>
      </c>
      <c r="F28" s="43" t="str">
        <f>B28</f>
        <v>план на січень-червень 2018р.</v>
      </c>
      <c r="G28" s="58" t="str">
        <f>C28</f>
        <v>факт</v>
      </c>
      <c r="H28" s="44" t="str">
        <f>B28</f>
        <v>план на січень-червень 2018р.</v>
      </c>
      <c r="I28" s="22" t="str">
        <f>C28</f>
        <v>факт</v>
      </c>
      <c r="J28" s="43"/>
      <c r="K28" s="58"/>
      <c r="L28" s="41" t="str">
        <f>D28</f>
        <v>план на січень-червень 2018р.</v>
      </c>
      <c r="M28" s="22" t="str">
        <f>C28</f>
        <v>факт</v>
      </c>
      <c r="N28" s="42" t="s">
        <v>24</v>
      </c>
      <c r="O28" s="165"/>
      <c r="P28" s="162"/>
    </row>
    <row r="29" spans="1:16" ht="23.25" customHeight="1" thickBot="1">
      <c r="A29" s="40">
        <f>червень!S39</f>
        <v>1297.1779099999983</v>
      </c>
      <c r="B29" s="45">
        <v>5015</v>
      </c>
      <c r="C29" s="45">
        <v>1679.2</v>
      </c>
      <c r="D29" s="45">
        <v>1500.03</v>
      </c>
      <c r="E29" s="45">
        <v>1597.03</v>
      </c>
      <c r="F29" s="45">
        <v>12000</v>
      </c>
      <c r="G29" s="45">
        <v>2970.99</v>
      </c>
      <c r="H29" s="45">
        <v>12</v>
      </c>
      <c r="I29" s="45">
        <v>6</v>
      </c>
      <c r="J29" s="45"/>
      <c r="K29" s="45"/>
      <c r="L29" s="59">
        <f>H29+F29+D29+J29+B29</f>
        <v>18527.03</v>
      </c>
      <c r="M29" s="46">
        <f>C29+E29+G29+I29</f>
        <v>6253.219999999999</v>
      </c>
      <c r="N29" s="47">
        <f>M29-L29</f>
        <v>-12273.81</v>
      </c>
      <c r="O29" s="172">
        <f>червень!S29</f>
        <v>157.76407999999998</v>
      </c>
      <c r="P29" s="17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9"/>
      <c r="P30" s="16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463443.25</v>
      </c>
      <c r="C48" s="28">
        <v>443918.7</v>
      </c>
      <c r="F48" s="1" t="s">
        <v>22</v>
      </c>
      <c r="G48" s="6"/>
      <c r="H48" s="17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89615.48000000001</v>
      </c>
      <c r="C49" s="28">
        <v>91374.03</v>
      </c>
      <c r="G49" s="6"/>
      <c r="H49" s="17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126256.76</v>
      </c>
      <c r="C50" s="28">
        <v>127586.53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12800.5</v>
      </c>
      <c r="C51" s="28">
        <v>14574.62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68623</v>
      </c>
      <c r="C52" s="28">
        <v>53261.5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3000</v>
      </c>
      <c r="C53" s="28">
        <v>3451.38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4000.08</v>
      </c>
      <c r="C54" s="28">
        <v>4798.61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14525.979999999992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789131.52</v>
      </c>
      <c r="C56" s="9">
        <v>761068.76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5015</v>
      </c>
      <c r="C58" s="9">
        <f>C29</f>
        <v>1679.2</v>
      </c>
    </row>
    <row r="59" spans="1:3" ht="25.5">
      <c r="A59" s="76" t="s">
        <v>54</v>
      </c>
      <c r="B59" s="9">
        <f>D29</f>
        <v>1500.03</v>
      </c>
      <c r="C59" s="9">
        <f>E29</f>
        <v>1597.03</v>
      </c>
    </row>
    <row r="60" spans="1:3" ht="12.75">
      <c r="A60" s="76" t="s">
        <v>55</v>
      </c>
      <c r="B60" s="9">
        <f>F29</f>
        <v>12000</v>
      </c>
      <c r="C60" s="9">
        <f>G29</f>
        <v>2970.99</v>
      </c>
    </row>
    <row r="61" spans="1:3" ht="25.5">
      <c r="A61" s="76" t="s">
        <v>56</v>
      </c>
      <c r="B61" s="9">
        <f>H29</f>
        <v>12</v>
      </c>
      <c r="C61" s="9">
        <f>I29</f>
        <v>6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5" sqref="A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400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-5735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128556.4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148377.993</v>
      </c>
      <c r="N17" s="32">
        <f t="shared" si="1"/>
        <v>1653534.8</v>
      </c>
      <c r="O17" s="15"/>
    </row>
    <row r="19" ht="12" hidden="1"/>
    <row r="20" spans="1:15" ht="12" hidden="1">
      <c r="A20" t="s">
        <v>95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138276.2</v>
      </c>
      <c r="H20" s="15">
        <v>146580.57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1663254.563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9719.800000000017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-4806.299999999988</v>
      </c>
      <c r="N21" s="15">
        <f>SUM(B21:M21)</f>
        <v>9719.76300000002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2018-06-23T08:36:33Z</dcterms:modified>
  <cp:category/>
  <cp:version/>
  <cp:contentType/>
  <cp:contentStatus/>
</cp:coreProperties>
</file>